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꾀꼬리\마을기금사람숲 201706이후\2024\"/>
    </mc:Choice>
  </mc:AlternateContent>
  <xr:revisionPtr revIDLastSave="0" documentId="13_ncr:1_{DC132C00-A5E5-4F44-8225-F5349822B83E}" xr6:coauthVersionLast="47" xr6:coauthVersionMax="47" xr10:uidLastSave="{00000000-0000-0000-0000-000000000000}"/>
  <bookViews>
    <workbookView xWindow="-108" yWindow="-108" windowWidth="23256" windowHeight="12576" xr2:uid="{1299E855-EB3A-4B9B-8209-6EA4D560A2EA}"/>
  </bookViews>
  <sheets>
    <sheet name="2023계정별수지결산서  (완성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74" i="1"/>
  <c r="J72" i="1"/>
  <c r="J69" i="1"/>
  <c r="J68" i="1" s="1"/>
  <c r="E66" i="1"/>
  <c r="J64" i="1"/>
  <c r="J63" i="1" s="1"/>
  <c r="E63" i="1"/>
  <c r="E60" i="1"/>
  <c r="E59" i="1"/>
  <c r="E57" i="1"/>
  <c r="E54" i="1"/>
  <c r="E53" i="1" s="1"/>
  <c r="J53" i="1"/>
  <c r="J50" i="1"/>
  <c r="E50" i="1"/>
  <c r="E49" i="1" s="1"/>
  <c r="J44" i="1"/>
  <c r="J43" i="1" s="1"/>
  <c r="E44" i="1"/>
  <c r="E43" i="1" s="1"/>
  <c r="E40" i="1"/>
  <c r="J38" i="1"/>
  <c r="E38" i="1"/>
  <c r="J37" i="1"/>
  <c r="J34" i="1"/>
  <c r="J33" i="1" s="1"/>
  <c r="E34" i="1"/>
  <c r="E33" i="1"/>
  <c r="J30" i="1"/>
  <c r="J23" i="1" s="1"/>
  <c r="E30" i="1"/>
  <c r="E29" i="1"/>
  <c r="J28" i="1"/>
  <c r="E27" i="1"/>
  <c r="J24" i="1"/>
  <c r="E24" i="1"/>
  <c r="E23" i="1"/>
  <c r="J18" i="1"/>
  <c r="E18" i="1"/>
  <c r="J16" i="1"/>
  <c r="E16" i="1"/>
  <c r="E5" i="1" s="1"/>
  <c r="J6" i="1"/>
  <c r="J5" i="1" s="1"/>
  <c r="E6" i="1"/>
  <c r="E48" i="1" l="1"/>
  <c r="J42" i="1"/>
  <c r="J22" i="1" s="1"/>
  <c r="J79" i="1" l="1"/>
  <c r="E22" i="1"/>
  <c r="J80" i="1" s="1"/>
</calcChain>
</file>

<file path=xl/sharedStrings.xml><?xml version="1.0" encoding="utf-8"?>
<sst xmlns="http://schemas.openxmlformats.org/spreadsheetml/2006/main" count="145" uniqueCount="129">
  <si>
    <t>마을기금사람숲 2023년  수지결산서</t>
    <phoneticPr fontId="3" type="noConversion"/>
  </si>
  <si>
    <t>2023. 01. 01~2023. 12. 31</t>
    <phoneticPr fontId="3" type="noConversion"/>
  </si>
  <si>
    <t>관</t>
  </si>
  <si>
    <t>항</t>
  </si>
  <si>
    <t>목</t>
  </si>
  <si>
    <r>
      <t xml:space="preserve">금 </t>
    </r>
    <r>
      <rPr>
        <sz val="11"/>
        <color theme="1"/>
        <rFont val="맑은 고딕"/>
        <family val="3"/>
        <charset val="129"/>
        <scheme val="minor"/>
      </rPr>
      <t xml:space="preserve">  </t>
    </r>
    <r>
      <rPr>
        <sz val="11"/>
        <color indexed="8"/>
        <rFont val="맑은 고딕"/>
        <family val="3"/>
        <charset val="129"/>
      </rPr>
      <t>액</t>
    </r>
    <phoneticPr fontId="6" type="noConversion"/>
  </si>
  <si>
    <t>전기이월금 총계 (2022년)</t>
    <phoneticPr fontId="6" type="noConversion"/>
  </si>
  <si>
    <t>차기이월금 총계 (2023년)</t>
    <phoneticPr fontId="3" type="noConversion"/>
  </si>
  <si>
    <t>보통예금 잔액소계</t>
    <phoneticPr fontId="6" type="noConversion"/>
  </si>
  <si>
    <t>회비 신협210</t>
    <phoneticPr fontId="3" type="noConversion"/>
  </si>
  <si>
    <t xml:space="preserve"> </t>
    <phoneticPr fontId="6" type="noConversion"/>
  </si>
  <si>
    <t>대부상환금(신협740)</t>
    <phoneticPr fontId="3" type="noConversion"/>
  </si>
  <si>
    <t>경상비(국민~502)</t>
    <phoneticPr fontId="3" type="noConversion"/>
  </si>
  <si>
    <t>회원적립금(국민528)</t>
    <phoneticPr fontId="3" type="noConversion"/>
  </si>
  <si>
    <t>법인출연금(신협052)</t>
    <phoneticPr fontId="6" type="noConversion"/>
  </si>
  <si>
    <t>법인출연금(수협9405) 정기예탁</t>
    <phoneticPr fontId="6" type="noConversion"/>
  </si>
  <si>
    <t>국민 539</t>
    <phoneticPr fontId="3" type="noConversion"/>
  </si>
  <si>
    <t>신협 726</t>
    <phoneticPr fontId="3" type="noConversion"/>
  </si>
  <si>
    <t>법인출연금(신협790) 정기예탁</t>
    <phoneticPr fontId="6" type="noConversion"/>
  </si>
  <si>
    <t>투자금 소계</t>
    <phoneticPr fontId="3" type="noConversion"/>
  </si>
  <si>
    <t>없음</t>
    <phoneticPr fontId="3" type="noConversion"/>
  </si>
  <si>
    <t>대부금 잔액 소계</t>
    <phoneticPr fontId="3" type="noConversion"/>
  </si>
  <si>
    <t>대부금 잔액총계</t>
    <phoneticPr fontId="3" type="noConversion"/>
  </si>
  <si>
    <t>개인대부잔액</t>
    <phoneticPr fontId="3" type="noConversion"/>
  </si>
  <si>
    <t>단체대부잔액</t>
    <phoneticPr fontId="3" type="noConversion"/>
  </si>
  <si>
    <t>수입 총계(g)</t>
    <phoneticPr fontId="3" type="noConversion"/>
  </si>
  <si>
    <t>지출 총계(h)</t>
    <phoneticPr fontId="3" type="noConversion"/>
  </si>
  <si>
    <t>특별수입 합계(a)</t>
    <phoneticPr fontId="3" type="noConversion"/>
  </si>
  <si>
    <t>특별지출 합계(d)</t>
    <phoneticPr fontId="3" type="noConversion"/>
  </si>
  <si>
    <t>예탁금 수입계(출자금)</t>
    <phoneticPr fontId="3" type="noConversion"/>
  </si>
  <si>
    <t>예탁금반환 지출계</t>
    <phoneticPr fontId="6" type="noConversion"/>
  </si>
  <si>
    <t>출자단기예탁금</t>
    <phoneticPr fontId="3" type="noConversion"/>
  </si>
  <si>
    <t>출자단기예탁금반환</t>
    <phoneticPr fontId="3" type="noConversion"/>
  </si>
  <si>
    <t>출자장기예탁금</t>
    <phoneticPr fontId="3" type="noConversion"/>
  </si>
  <si>
    <t>출자금단기예탁금반환(유럽연수)</t>
    <phoneticPr fontId="6" type="noConversion"/>
  </si>
  <si>
    <t>출자금수입계</t>
    <phoneticPr fontId="3" type="noConversion"/>
  </si>
  <si>
    <t>출자장기예탁금 반환</t>
    <phoneticPr fontId="3" type="noConversion"/>
  </si>
  <si>
    <t>출자금(회원적립금)</t>
    <phoneticPr fontId="6" type="noConversion"/>
  </si>
  <si>
    <t>출자적립급반환계</t>
    <phoneticPr fontId="3" type="noConversion"/>
  </si>
  <si>
    <t>대부상환금 수입계</t>
    <phoneticPr fontId="6" type="noConversion"/>
  </si>
  <si>
    <t>출자금반환(회원적립금)</t>
    <phoneticPr fontId="6" type="noConversion"/>
  </si>
  <si>
    <t>대부상환금 소계</t>
    <phoneticPr fontId="3" type="noConversion"/>
  </si>
  <si>
    <t>대부금 지출계</t>
    <phoneticPr fontId="6" type="noConversion"/>
  </si>
  <si>
    <t>대부금상환(개인)</t>
    <phoneticPr fontId="3" type="noConversion"/>
  </si>
  <si>
    <t>대부금 (개인)</t>
    <phoneticPr fontId="3" type="noConversion"/>
  </si>
  <si>
    <t>대부금상환(단체)</t>
    <phoneticPr fontId="3" type="noConversion"/>
  </si>
  <si>
    <t>대부금 (단체)</t>
    <phoneticPr fontId="3" type="noConversion"/>
  </si>
  <si>
    <t>차입금상환 계</t>
    <phoneticPr fontId="3" type="noConversion"/>
  </si>
  <si>
    <t>투자상환금수입계</t>
    <phoneticPr fontId="3" type="noConversion"/>
  </si>
  <si>
    <t>부채상환계</t>
    <phoneticPr fontId="3" type="noConversion"/>
  </si>
  <si>
    <t>전세보증금</t>
    <phoneticPr fontId="6" type="noConversion"/>
  </si>
  <si>
    <t>원금상환금</t>
    <phoneticPr fontId="3" type="noConversion"/>
  </si>
  <si>
    <t>전세보증금(사투기금)</t>
    <phoneticPr fontId="3" type="noConversion"/>
  </si>
  <si>
    <t>이자지급금</t>
    <phoneticPr fontId="3" type="noConversion"/>
  </si>
  <si>
    <t>대부사업지출합계(e)</t>
    <phoneticPr fontId="3" type="noConversion"/>
  </si>
  <si>
    <t>대손충당금 수입계</t>
    <phoneticPr fontId="6" type="noConversion"/>
  </si>
  <si>
    <t>대부이용수수료반환 지출합계</t>
    <phoneticPr fontId="6" type="noConversion"/>
  </si>
  <si>
    <t>대부이용수수료</t>
    <phoneticPr fontId="3" type="noConversion"/>
  </si>
  <si>
    <t>초과이용수수료반환</t>
    <phoneticPr fontId="3" type="noConversion"/>
  </si>
  <si>
    <t>차입금 수입계</t>
    <phoneticPr fontId="6" type="noConversion"/>
  </si>
  <si>
    <t>단기차입금</t>
    <phoneticPr fontId="6" type="noConversion"/>
  </si>
  <si>
    <t>장기차입금</t>
    <phoneticPr fontId="6" type="noConversion"/>
  </si>
  <si>
    <t>일반지출합계(f)</t>
    <phoneticPr fontId="3" type="noConversion"/>
  </si>
  <si>
    <t>보조사업수입합계(b)</t>
    <phoneticPr fontId="3" type="noConversion"/>
  </si>
  <si>
    <t>사무비</t>
    <phoneticPr fontId="6" type="noConversion"/>
  </si>
  <si>
    <t>보조금수입계</t>
    <phoneticPr fontId="6" type="noConversion"/>
  </si>
  <si>
    <t>인건비 소계</t>
  </si>
  <si>
    <t>급여</t>
    <phoneticPr fontId="3" type="noConversion"/>
  </si>
  <si>
    <t>단순인건비(일용잡금)</t>
    <phoneticPr fontId="3" type="noConversion"/>
  </si>
  <si>
    <t>퇴직적립금 및 충당금</t>
    <phoneticPr fontId="3" type="noConversion"/>
  </si>
  <si>
    <t>일반수입합계(c)</t>
    <phoneticPr fontId="3" type="noConversion"/>
  </si>
  <si>
    <t>사회보험부담금</t>
    <phoneticPr fontId="3" type="noConversion"/>
  </si>
  <si>
    <t>회비수입계</t>
    <phoneticPr fontId="3" type="noConversion"/>
  </si>
  <si>
    <t>기타후생경비</t>
    <phoneticPr fontId="3" type="noConversion"/>
  </si>
  <si>
    <t>일반회비 소계</t>
    <phoneticPr fontId="6" type="noConversion"/>
  </si>
  <si>
    <t>업무추진비</t>
    <phoneticPr fontId="3" type="noConversion"/>
  </si>
  <si>
    <t>가입비</t>
    <phoneticPr fontId="6" type="noConversion"/>
  </si>
  <si>
    <t>회의비</t>
    <phoneticPr fontId="6" type="noConversion"/>
  </si>
  <si>
    <t>회비</t>
    <phoneticPr fontId="6" type="noConversion"/>
  </si>
  <si>
    <t>기관운영비</t>
    <phoneticPr fontId="3" type="noConversion"/>
  </si>
  <si>
    <t xml:space="preserve">후원금수입계 </t>
    <phoneticPr fontId="3" type="noConversion"/>
  </si>
  <si>
    <t>운영비 소계</t>
  </si>
  <si>
    <t>일반후원금 소계</t>
    <phoneticPr fontId="6" type="noConversion"/>
  </si>
  <si>
    <t>여비교통비</t>
    <phoneticPr fontId="6" type="noConversion"/>
  </si>
  <si>
    <t>지정후원금</t>
    <phoneticPr fontId="6" type="noConversion"/>
  </si>
  <si>
    <t>수용비및수수료</t>
    <phoneticPr fontId="6" type="noConversion"/>
  </si>
  <si>
    <t>비지정후원금</t>
    <phoneticPr fontId="6" type="noConversion"/>
  </si>
  <si>
    <t>공공요금</t>
    <phoneticPr fontId="6" type="noConversion"/>
  </si>
  <si>
    <t>기타후원금 소계</t>
    <phoneticPr fontId="6" type="noConversion"/>
  </si>
  <si>
    <t>제세공과금</t>
    <phoneticPr fontId="6" type="noConversion"/>
  </si>
  <si>
    <t>특별후원(여성참정권)</t>
    <phoneticPr fontId="6" type="noConversion"/>
  </si>
  <si>
    <t>홍보비</t>
    <phoneticPr fontId="6" type="noConversion"/>
  </si>
  <si>
    <t>사업수입 계</t>
    <phoneticPr fontId="6" type="noConversion"/>
  </si>
  <si>
    <t>사무용품비</t>
  </si>
  <si>
    <t>일반사업수입 소계</t>
    <phoneticPr fontId="6" type="noConversion"/>
  </si>
  <si>
    <t>CMS사용료</t>
    <phoneticPr fontId="3" type="noConversion"/>
  </si>
  <si>
    <t>기타운영비</t>
    <phoneticPr fontId="3" type="noConversion"/>
  </si>
  <si>
    <t>행사비</t>
    <phoneticPr fontId="3" type="noConversion"/>
  </si>
  <si>
    <t>예수금 소계</t>
    <phoneticPr fontId="3" type="noConversion"/>
  </si>
  <si>
    <t>재산조성비</t>
    <phoneticPr fontId="6" type="noConversion"/>
  </si>
  <si>
    <t>퇴직충당금</t>
    <phoneticPr fontId="6" type="noConversion"/>
  </si>
  <si>
    <t>시설비</t>
    <phoneticPr fontId="6" type="noConversion"/>
  </si>
  <si>
    <t>잡수입 계</t>
    <phoneticPr fontId="6" type="noConversion"/>
  </si>
  <si>
    <t>자산취득비</t>
    <phoneticPr fontId="6" type="noConversion"/>
  </si>
  <si>
    <t>기타예금이자수입</t>
    <phoneticPr fontId="6" type="noConversion"/>
  </si>
  <si>
    <t>시설장비유지비</t>
    <phoneticPr fontId="6" type="noConversion"/>
  </si>
  <si>
    <t>보조사업이자수입</t>
    <phoneticPr fontId="3" type="noConversion"/>
  </si>
  <si>
    <t>사업비 계</t>
    <phoneticPr fontId="6" type="noConversion"/>
  </si>
  <si>
    <t>기타잡수입</t>
    <phoneticPr fontId="3" type="noConversion"/>
  </si>
  <si>
    <t>일반사업비 계</t>
    <phoneticPr fontId="6" type="noConversion"/>
  </si>
  <si>
    <t>법인출연금이자수입</t>
    <phoneticPr fontId="3" type="noConversion"/>
  </si>
  <si>
    <t>소모임사업비</t>
    <phoneticPr fontId="6" type="noConversion"/>
  </si>
  <si>
    <t>시민자산화기획</t>
    <phoneticPr fontId="6" type="noConversion"/>
  </si>
  <si>
    <t xml:space="preserve">잡지출 </t>
    <phoneticPr fontId="3" type="noConversion"/>
  </si>
  <si>
    <t>잡지출</t>
    <phoneticPr fontId="6" type="noConversion"/>
  </si>
  <si>
    <t>예비비 및 기타</t>
    <phoneticPr fontId="3" type="noConversion"/>
  </si>
  <si>
    <t>일 시</t>
    <phoneticPr fontId="3" type="noConversion"/>
  </si>
  <si>
    <t>담당자(사인)</t>
    <phoneticPr fontId="3" type="noConversion"/>
  </si>
  <si>
    <t>감사(사인)</t>
    <phoneticPr fontId="3" type="noConversion"/>
  </si>
  <si>
    <t>예비비및기타</t>
    <phoneticPr fontId="3" type="noConversion"/>
  </si>
  <si>
    <t>이현주</t>
    <phoneticPr fontId="3" type="noConversion"/>
  </si>
  <si>
    <t>최상천</t>
    <phoneticPr fontId="3" type="noConversion"/>
  </si>
  <si>
    <t>예비비</t>
    <phoneticPr fontId="3" type="noConversion"/>
  </si>
  <si>
    <t>정부보조반환금</t>
    <phoneticPr fontId="3" type="noConversion"/>
  </si>
  <si>
    <t>2월</t>
    <phoneticPr fontId="3" type="noConversion"/>
  </si>
  <si>
    <t>3일</t>
    <phoneticPr fontId="3" type="noConversion"/>
  </si>
  <si>
    <t>가재울라디오자산조성기부</t>
  </si>
  <si>
    <t>일반수입(c)- 일반지출(f)=</t>
    <phoneticPr fontId="3" type="noConversion"/>
  </si>
  <si>
    <t>총수입(g)- 총지출(h)=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</si>
</sst>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9" xfId="0" applyFont="1" applyFill="1" applyBorder="1" applyAlignment="1">
      <alignment horizontal="left" vertical="center"/>
    </xf>
    <xf numFmtId="38" fontId="7" fillId="3" borderId="10" xfId="1" applyNumberFormat="1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177" fontId="5" fillId="4" borderId="8" xfId="0" applyNumberFormat="1" applyFont="1" applyFill="1" applyBorder="1" applyAlignment="1">
      <alignment vertical="top"/>
    </xf>
    <xf numFmtId="177" fontId="5" fillId="5" borderId="9" xfId="0" applyNumberFormat="1" applyFont="1" applyFill="1" applyBorder="1" applyAlignment="1">
      <alignment horizontal="left" vertical="center"/>
    </xf>
    <xf numFmtId="177" fontId="7" fillId="5" borderId="9" xfId="0" applyNumberFormat="1" applyFont="1" applyFill="1" applyBorder="1">
      <alignment vertical="center"/>
    </xf>
    <xf numFmtId="0" fontId="5" fillId="5" borderId="9" xfId="0" applyFont="1" applyFill="1" applyBorder="1" applyAlignment="1">
      <alignment horizontal="left" vertical="center"/>
    </xf>
    <xf numFmtId="38" fontId="7" fillId="5" borderId="10" xfId="1" applyNumberFormat="1" applyFont="1" applyFill="1" applyBorder="1" applyAlignment="1">
      <alignment vertical="center" wrapText="1"/>
    </xf>
    <xf numFmtId="177" fontId="5" fillId="5" borderId="8" xfId="0" applyNumberFormat="1" applyFont="1" applyFill="1" applyBorder="1" applyAlignment="1">
      <alignment horizontal="center" vertical="center"/>
    </xf>
    <xf numFmtId="41" fontId="4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4" fillId="0" borderId="8" xfId="0" applyFont="1" applyBorder="1" applyAlignment="1">
      <alignment vertical="top"/>
    </xf>
    <xf numFmtId="177" fontId="5" fillId="6" borderId="9" xfId="0" applyNumberFormat="1" applyFont="1" applyFill="1" applyBorder="1" applyAlignment="1">
      <alignment horizontal="left" vertical="top"/>
    </xf>
    <xf numFmtId="177" fontId="5" fillId="6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>
      <alignment vertical="center"/>
    </xf>
    <xf numFmtId="38" fontId="4" fillId="7" borderId="10" xfId="0" applyNumberFormat="1" applyFont="1" applyFill="1" applyBorder="1">
      <alignment vertical="center"/>
    </xf>
    <xf numFmtId="177" fontId="5" fillId="6" borderId="8" xfId="0" applyNumberFormat="1" applyFont="1" applyFill="1" applyBorder="1" applyAlignment="1">
      <alignment horizontal="center" vertical="center"/>
    </xf>
    <xf numFmtId="38" fontId="4" fillId="7" borderId="11" xfId="0" applyNumberFormat="1" applyFont="1" applyFill="1" applyBorder="1">
      <alignment vertical="center"/>
    </xf>
    <xf numFmtId="38" fontId="5" fillId="6" borderId="10" xfId="0" applyNumberFormat="1" applyFont="1" applyFill="1" applyBorder="1">
      <alignment vertical="center"/>
    </xf>
    <xf numFmtId="38" fontId="4" fillId="0" borderId="11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0" fontId="5" fillId="8" borderId="9" xfId="0" applyFont="1" applyFill="1" applyBorder="1" applyAlignment="1">
      <alignment horizontal="left" vertical="center"/>
    </xf>
    <xf numFmtId="177" fontId="7" fillId="8" borderId="9" xfId="0" applyNumberFormat="1" applyFont="1" applyFill="1" applyBorder="1">
      <alignment vertical="center"/>
    </xf>
    <xf numFmtId="177" fontId="5" fillId="8" borderId="9" xfId="0" applyNumberFormat="1" applyFont="1" applyFill="1" applyBorder="1">
      <alignment vertical="center"/>
    </xf>
    <xf numFmtId="38" fontId="7" fillId="8" borderId="10" xfId="1" applyNumberFormat="1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5" fillId="0" borderId="10" xfId="1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38" fontId="7" fillId="8" borderId="10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top"/>
    </xf>
    <xf numFmtId="38" fontId="5" fillId="6" borderId="10" xfId="1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vertical="top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6" borderId="13" xfId="0" applyFont="1" applyFill="1" applyBorder="1">
      <alignment vertical="center"/>
    </xf>
    <xf numFmtId="38" fontId="5" fillId="6" borderId="14" xfId="1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top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38" fontId="4" fillId="0" borderId="17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8" fontId="4" fillId="0" borderId="17" xfId="0" applyNumberFormat="1" applyFont="1" applyBorder="1">
      <alignment vertical="center"/>
    </xf>
    <xf numFmtId="0" fontId="8" fillId="9" borderId="18" xfId="0" applyFont="1" applyFill="1" applyBorder="1" applyAlignment="1">
      <alignment horizontal="left" vertical="center"/>
    </xf>
    <xf numFmtId="0" fontId="8" fillId="9" borderId="19" xfId="0" applyFont="1" applyFill="1" applyBorder="1" applyAlignment="1">
      <alignment horizontal="left" vertical="center"/>
    </xf>
    <xf numFmtId="0" fontId="8" fillId="9" borderId="19" xfId="0" applyFont="1" applyFill="1" applyBorder="1" applyAlignment="1">
      <alignment horizontal="center" vertical="center"/>
    </xf>
    <xf numFmtId="0" fontId="4" fillId="9" borderId="19" xfId="0" applyFont="1" applyFill="1" applyBorder="1">
      <alignment vertical="center"/>
    </xf>
    <xf numFmtId="38" fontId="8" fillId="9" borderId="20" xfId="0" applyNumberFormat="1" applyFont="1" applyFill="1" applyBorder="1" applyAlignment="1">
      <alignment horizontal="right" vertical="center"/>
    </xf>
    <xf numFmtId="0" fontId="8" fillId="9" borderId="21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horizontal="left" vertical="center"/>
    </xf>
    <xf numFmtId="38" fontId="8" fillId="9" borderId="20" xfId="0" applyNumberFormat="1" applyFont="1" applyFill="1" applyBorder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38" fontId="7" fillId="3" borderId="22" xfId="1" applyNumberFormat="1" applyFont="1" applyFill="1" applyBorder="1" applyAlignment="1">
      <alignment horizontal="right" vertical="center" wrapText="1"/>
    </xf>
    <xf numFmtId="0" fontId="7" fillId="3" borderId="23" xfId="0" applyFont="1" applyFill="1" applyBorder="1" applyAlignment="1">
      <alignment horizontal="left" vertical="center"/>
    </xf>
    <xf numFmtId="38" fontId="7" fillId="3" borderId="22" xfId="1" applyNumberFormat="1" applyFont="1" applyFill="1" applyBorder="1" applyAlignment="1">
      <alignment vertical="center" wrapText="1"/>
    </xf>
    <xf numFmtId="3" fontId="4" fillId="0" borderId="0" xfId="0" applyNumberFormat="1" applyFont="1">
      <alignment vertical="center"/>
    </xf>
    <xf numFmtId="0" fontId="7" fillId="10" borderId="8" xfId="0" applyFont="1" applyFill="1" applyBorder="1">
      <alignment vertical="center"/>
    </xf>
    <xf numFmtId="0" fontId="7" fillId="10" borderId="9" xfId="0" applyFont="1" applyFill="1" applyBorder="1" applyAlignment="1">
      <alignment horizontal="left" vertical="center"/>
    </xf>
    <xf numFmtId="0" fontId="5" fillId="10" borderId="9" xfId="0" applyFont="1" applyFill="1" applyBorder="1">
      <alignment vertical="center"/>
    </xf>
    <xf numFmtId="0" fontId="5" fillId="10" borderId="9" xfId="0" applyFont="1" applyFill="1" applyBorder="1" applyAlignment="1">
      <alignment horizontal="center" vertical="center"/>
    </xf>
    <xf numFmtId="38" fontId="7" fillId="10" borderId="10" xfId="1" applyNumberFormat="1" applyFont="1" applyFill="1" applyBorder="1" applyAlignment="1">
      <alignment horizontal="right" vertical="center" wrapText="1"/>
    </xf>
    <xf numFmtId="0" fontId="7" fillId="10" borderId="8" xfId="0" applyFont="1" applyFill="1" applyBorder="1" applyAlignment="1">
      <alignment horizontal="center" vertical="center"/>
    </xf>
    <xf numFmtId="38" fontId="7" fillId="10" borderId="10" xfId="1" applyNumberFormat="1" applyFont="1" applyFill="1" applyBorder="1" applyAlignment="1">
      <alignment vertical="center"/>
    </xf>
    <xf numFmtId="0" fontId="5" fillId="0" borderId="8" xfId="0" applyFont="1" applyBorder="1" applyAlignment="1">
      <alignment vertical="top"/>
    </xf>
    <xf numFmtId="0" fontId="5" fillId="0" borderId="9" xfId="0" applyFont="1" applyBorder="1">
      <alignment vertical="center"/>
    </xf>
    <xf numFmtId="38" fontId="5" fillId="6" borderId="10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7" fillId="10" borderId="9" xfId="0" applyFont="1" applyFill="1" applyBorder="1">
      <alignment vertical="center"/>
    </xf>
    <xf numFmtId="0" fontId="4" fillId="0" borderId="8" xfId="0" applyFont="1" applyBorder="1" applyAlignment="1">
      <alignment horizontal="center" vertical="top" wrapText="1"/>
    </xf>
    <xf numFmtId="38" fontId="5" fillId="6" borderId="10" xfId="1" applyNumberFormat="1" applyFont="1" applyFill="1" applyBorder="1" applyAlignment="1">
      <alignment vertical="center"/>
    </xf>
    <xf numFmtId="38" fontId="5" fillId="8" borderId="10" xfId="1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 readingOrder="1"/>
    </xf>
    <xf numFmtId="38" fontId="5" fillId="0" borderId="10" xfId="1" applyNumberFormat="1" applyFont="1" applyFill="1" applyBorder="1" applyAlignment="1">
      <alignment horizontal="right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38" fontId="7" fillId="10" borderId="10" xfId="1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top"/>
    </xf>
    <xf numFmtId="38" fontId="5" fillId="8" borderId="10" xfId="1" applyNumberFormat="1" applyFont="1" applyFill="1" applyBorder="1" applyAlignment="1">
      <alignment vertical="center" wrapText="1"/>
    </xf>
    <xf numFmtId="38" fontId="5" fillId="0" borderId="10" xfId="1" applyNumberFormat="1" applyFont="1" applyBorder="1" applyAlignment="1">
      <alignment horizontal="right" vertical="center" wrapText="1"/>
    </xf>
    <xf numFmtId="38" fontId="5" fillId="0" borderId="10" xfId="1" applyNumberFormat="1" applyFont="1" applyFill="1" applyBorder="1" applyAlignment="1">
      <alignment vertical="center" wrapText="1"/>
    </xf>
    <xf numFmtId="38" fontId="7" fillId="10" borderId="10" xfId="0" applyNumberFormat="1" applyFont="1" applyFill="1" applyBorder="1" applyAlignment="1">
      <alignment horizontal="right" vertical="center"/>
    </xf>
    <xf numFmtId="38" fontId="5" fillId="4" borderId="10" xfId="1" applyNumberFormat="1" applyFont="1" applyFill="1" applyBorder="1" applyAlignment="1">
      <alignment vertical="center" wrapText="1"/>
    </xf>
    <xf numFmtId="177" fontId="5" fillId="6" borderId="9" xfId="0" applyNumberFormat="1" applyFont="1" applyFill="1" applyBorder="1" applyAlignment="1">
      <alignment horizontal="left" vertical="center"/>
    </xf>
    <xf numFmtId="38" fontId="7" fillId="3" borderId="10" xfId="1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38" fontId="7" fillId="3" borderId="10" xfId="1" applyNumberFormat="1" applyFont="1" applyFill="1" applyBorder="1" applyAlignment="1">
      <alignment horizontal="right" vertical="center" wrapText="1"/>
    </xf>
    <xf numFmtId="177" fontId="7" fillId="10" borderId="8" xfId="0" applyNumberFormat="1" applyFont="1" applyFill="1" applyBorder="1" applyAlignment="1">
      <alignment horizontal="center" vertical="center"/>
    </xf>
    <xf numFmtId="177" fontId="7" fillId="10" borderId="9" xfId="0" applyNumberFormat="1" applyFont="1" applyFill="1" applyBorder="1" applyAlignment="1">
      <alignment horizontal="left" vertical="center"/>
    </xf>
    <xf numFmtId="38" fontId="5" fillId="8" borderId="10" xfId="1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 wrapText="1" readingOrder="1"/>
    </xf>
    <xf numFmtId="38" fontId="5" fillId="4" borderId="10" xfId="1" applyNumberFormat="1" applyFont="1" applyFill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5" fillId="4" borderId="9" xfId="0" applyFont="1" applyFill="1" applyBorder="1">
      <alignment vertical="center"/>
    </xf>
    <xf numFmtId="177" fontId="5" fillId="6" borderId="8" xfId="0" applyNumberFormat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left" vertical="center"/>
    </xf>
    <xf numFmtId="38" fontId="5" fillId="4" borderId="10" xfId="1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 wrapText="1"/>
    </xf>
    <xf numFmtId="177" fontId="5" fillId="6" borderId="23" xfId="0" applyNumberFormat="1" applyFont="1" applyFill="1" applyBorder="1" applyAlignment="1">
      <alignment horizontal="center" vertical="top" wrapText="1"/>
    </xf>
    <xf numFmtId="0" fontId="5" fillId="8" borderId="18" xfId="0" applyFont="1" applyFill="1" applyBorder="1" applyAlignment="1">
      <alignment horizontal="left" vertical="center"/>
    </xf>
    <xf numFmtId="38" fontId="5" fillId="8" borderId="22" xfId="1" applyNumberFormat="1" applyFont="1" applyFill="1" applyBorder="1" applyAlignment="1">
      <alignment vertical="center"/>
    </xf>
    <xf numFmtId="0" fontId="5" fillId="0" borderId="24" xfId="0" applyFont="1" applyBorder="1" applyAlignment="1">
      <alignment vertical="top"/>
    </xf>
    <xf numFmtId="0" fontId="5" fillId="0" borderId="25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 readingOrder="1"/>
    </xf>
    <xf numFmtId="38" fontId="5" fillId="0" borderId="26" xfId="1" applyNumberFormat="1" applyFont="1" applyFill="1" applyBorder="1" applyAlignment="1">
      <alignment horizontal="right" vertical="center" wrapText="1"/>
    </xf>
    <xf numFmtId="38" fontId="5" fillId="0" borderId="10" xfId="1" applyNumberFormat="1" applyFont="1" applyFill="1" applyBorder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5" fillId="0" borderId="10" xfId="0" applyNumberFormat="1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>
      <alignment vertical="center"/>
    </xf>
    <xf numFmtId="38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38" fontId="4" fillId="0" borderId="10" xfId="0" applyNumberFormat="1" applyFont="1" applyBorder="1" applyAlignment="1">
      <alignment horizontal="right" vertical="center"/>
    </xf>
    <xf numFmtId="0" fontId="5" fillId="6" borderId="9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38" fontId="4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/>
    </xf>
    <xf numFmtId="0" fontId="5" fillId="6" borderId="13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left" vertical="center"/>
    </xf>
    <xf numFmtId="38" fontId="5" fillId="6" borderId="14" xfId="1" applyNumberFormat="1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38" fontId="4" fillId="0" borderId="26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left" vertical="top"/>
    </xf>
    <xf numFmtId="0" fontId="5" fillId="6" borderId="31" xfId="0" applyFont="1" applyFill="1" applyBorder="1" applyAlignment="1">
      <alignment horizontal="center" vertical="top" wrapText="1"/>
    </xf>
    <xf numFmtId="0" fontId="5" fillId="6" borderId="31" xfId="0" applyFont="1" applyFill="1" applyBorder="1" applyAlignment="1">
      <alignment horizontal="left" vertical="center"/>
    </xf>
    <xf numFmtId="38" fontId="5" fillId="6" borderId="32" xfId="1" applyNumberFormat="1" applyFont="1" applyFill="1" applyBorder="1" applyAlignment="1">
      <alignment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38" fontId="7" fillId="6" borderId="35" xfId="1" applyNumberFormat="1" applyFont="1" applyFill="1" applyBorder="1" applyAlignment="1">
      <alignment vertic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38" fontId="4" fillId="0" borderId="35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C072-2FC2-42F6-AD92-A392643B1D70}">
  <dimension ref="A2:N84"/>
  <sheetViews>
    <sheetView tabSelected="1" workbookViewId="0">
      <selection activeCell="L5" sqref="L5:M16"/>
    </sheetView>
  </sheetViews>
  <sheetFormatPr defaultColWidth="9" defaultRowHeight="17.399999999999999"/>
  <cols>
    <col min="1" max="1" width="2.09765625" style="2" customWidth="1"/>
    <col min="2" max="2" width="3.59765625" style="7" customWidth="1"/>
    <col min="3" max="3" width="4.19921875" style="2" customWidth="1"/>
    <col min="4" max="4" width="20.3984375" style="2" customWidth="1"/>
    <col min="5" max="5" width="12.19921875" style="132" customWidth="1"/>
    <col min="6" max="6" width="3.59765625" style="15" customWidth="1"/>
    <col min="7" max="7" width="3.19921875" style="7" customWidth="1"/>
    <col min="8" max="8" width="4.19921875" style="2" customWidth="1"/>
    <col min="9" max="9" width="26.8984375" style="2" customWidth="1"/>
    <col min="10" max="10" width="13.09765625" style="29" bestFit="1" customWidth="1"/>
    <col min="11" max="11" width="13.5" style="2" bestFit="1" customWidth="1"/>
    <col min="12" max="12" width="12.69921875" style="2" bestFit="1" customWidth="1"/>
    <col min="13" max="13" width="9" style="2" customWidth="1"/>
    <col min="14" max="14" width="9.19921875" style="2" bestFit="1" customWidth="1"/>
    <col min="15" max="15" width="10.8984375" style="2" bestFit="1" customWidth="1"/>
    <col min="16" max="16384" width="9" style="2"/>
  </cols>
  <sheetData>
    <row r="2" spans="1:13" ht="3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3" ht="18" thickBot="1">
      <c r="A3" s="3"/>
      <c r="B3" s="4"/>
      <c r="C3" s="5"/>
      <c r="D3" s="5"/>
      <c r="E3" s="6"/>
      <c r="F3" s="5"/>
      <c r="I3" s="8" t="s">
        <v>1</v>
      </c>
      <c r="J3" s="8"/>
    </row>
    <row r="4" spans="1:13" s="15" customFormat="1">
      <c r="A4" s="9" t="s">
        <v>2</v>
      </c>
      <c r="B4" s="10" t="s">
        <v>3</v>
      </c>
      <c r="C4" s="11" t="s">
        <v>4</v>
      </c>
      <c r="D4" s="12"/>
      <c r="E4" s="13" t="s">
        <v>5</v>
      </c>
      <c r="F4" s="14" t="s">
        <v>2</v>
      </c>
      <c r="G4" s="10" t="s">
        <v>3</v>
      </c>
      <c r="H4" s="11" t="s">
        <v>4</v>
      </c>
      <c r="I4" s="12"/>
      <c r="J4" s="13" t="s">
        <v>5</v>
      </c>
    </row>
    <row r="5" spans="1:13">
      <c r="A5" s="16"/>
      <c r="B5" s="17" t="s">
        <v>6</v>
      </c>
      <c r="C5" s="17"/>
      <c r="D5" s="18"/>
      <c r="E5" s="19">
        <f>SUM(E6,E16,E18)</f>
        <v>106989228</v>
      </c>
      <c r="F5" s="20"/>
      <c r="G5" s="18" t="s">
        <v>7</v>
      </c>
      <c r="H5" s="17"/>
      <c r="I5" s="17"/>
      <c r="J5" s="19">
        <f>SUM(J6,J16,J18)</f>
        <v>98322259</v>
      </c>
      <c r="K5" s="21"/>
    </row>
    <row r="6" spans="1:13">
      <c r="A6" s="22"/>
      <c r="B6" s="23">
        <v>1</v>
      </c>
      <c r="C6" s="24" t="s">
        <v>8</v>
      </c>
      <c r="D6" s="25"/>
      <c r="E6" s="26">
        <f>E7+E8+E9+E10+E11+E12+E13+E14</f>
        <v>74530897</v>
      </c>
      <c r="F6" s="27"/>
      <c r="G6" s="23">
        <v>1</v>
      </c>
      <c r="H6" s="24" t="s">
        <v>8</v>
      </c>
      <c r="I6" s="25"/>
      <c r="J6" s="26">
        <f>J7+J8+J9+J10+J11+J12+J13+J14</f>
        <v>62913933</v>
      </c>
      <c r="K6" s="28"/>
      <c r="L6" s="29"/>
    </row>
    <row r="7" spans="1:13">
      <c r="A7" s="30"/>
      <c r="B7" s="31"/>
      <c r="C7" s="32">
        <v>11</v>
      </c>
      <c r="D7" s="33" t="s">
        <v>9</v>
      </c>
      <c r="E7" s="34">
        <v>105044</v>
      </c>
      <c r="F7" s="35" t="s">
        <v>10</v>
      </c>
      <c r="G7" s="31"/>
      <c r="H7" s="32">
        <v>11</v>
      </c>
      <c r="I7" s="33" t="s">
        <v>9</v>
      </c>
      <c r="J7" s="34">
        <v>663162</v>
      </c>
      <c r="K7" s="28"/>
      <c r="M7" s="28"/>
    </row>
    <row r="8" spans="1:13">
      <c r="A8" s="30"/>
      <c r="B8" s="31"/>
      <c r="C8" s="32">
        <v>12</v>
      </c>
      <c r="D8" s="33" t="s">
        <v>11</v>
      </c>
      <c r="E8" s="36">
        <v>15630356</v>
      </c>
      <c r="F8" s="35"/>
      <c r="G8" s="31"/>
      <c r="H8" s="32">
        <v>12</v>
      </c>
      <c r="I8" s="33" t="s">
        <v>11</v>
      </c>
      <c r="J8" s="36">
        <v>6049839</v>
      </c>
    </row>
    <row r="9" spans="1:13">
      <c r="A9" s="30"/>
      <c r="B9" s="31"/>
      <c r="C9" s="32">
        <v>13</v>
      </c>
      <c r="D9" s="33" t="s">
        <v>12</v>
      </c>
      <c r="E9" s="37">
        <v>2043023</v>
      </c>
      <c r="F9" s="35"/>
      <c r="G9" s="31"/>
      <c r="H9" s="32">
        <v>13</v>
      </c>
      <c r="I9" s="33" t="s">
        <v>12</v>
      </c>
      <c r="J9" s="37">
        <v>424911</v>
      </c>
    </row>
    <row r="10" spans="1:13">
      <c r="A10" s="30"/>
      <c r="B10" s="31"/>
      <c r="C10" s="32">
        <v>14</v>
      </c>
      <c r="D10" s="33" t="s">
        <v>13</v>
      </c>
      <c r="E10" s="38">
        <v>28729549</v>
      </c>
      <c r="F10" s="35"/>
      <c r="G10" s="31"/>
      <c r="H10" s="32">
        <v>14</v>
      </c>
      <c r="I10" s="33" t="s">
        <v>13</v>
      </c>
      <c r="J10" s="38">
        <v>25776021</v>
      </c>
    </row>
    <row r="11" spans="1:13">
      <c r="A11" s="30"/>
      <c r="B11" s="31"/>
      <c r="C11" s="32">
        <v>15</v>
      </c>
      <c r="D11" s="33" t="s">
        <v>14</v>
      </c>
      <c r="E11" s="39">
        <v>32</v>
      </c>
      <c r="F11" s="35"/>
      <c r="G11" s="31"/>
      <c r="H11" s="32">
        <v>15</v>
      </c>
      <c r="I11" s="33" t="s">
        <v>15</v>
      </c>
      <c r="J11" s="39">
        <v>30000000</v>
      </c>
    </row>
    <row r="12" spans="1:13">
      <c r="A12" s="30"/>
      <c r="B12" s="31"/>
      <c r="C12" s="32">
        <v>16</v>
      </c>
      <c r="D12" s="33" t="s">
        <v>16</v>
      </c>
      <c r="E12" s="37">
        <v>9304</v>
      </c>
      <c r="F12" s="35"/>
      <c r="G12" s="31"/>
      <c r="H12" s="32">
        <v>16</v>
      </c>
      <c r="I12" s="33"/>
      <c r="J12" s="37"/>
    </row>
    <row r="13" spans="1:13">
      <c r="A13" s="30"/>
      <c r="B13" s="31"/>
      <c r="C13" s="32">
        <v>17</v>
      </c>
      <c r="D13" s="33" t="s">
        <v>17</v>
      </c>
      <c r="E13" s="37">
        <v>3013589</v>
      </c>
      <c r="F13" s="35"/>
      <c r="G13" s="31"/>
      <c r="H13" s="32">
        <v>17</v>
      </c>
      <c r="I13" s="33"/>
      <c r="J13" s="37"/>
    </row>
    <row r="14" spans="1:13">
      <c r="A14" s="30"/>
      <c r="B14" s="31"/>
      <c r="C14" s="32">
        <v>18</v>
      </c>
      <c r="D14" s="33" t="s">
        <v>18</v>
      </c>
      <c r="E14" s="37">
        <v>25000000</v>
      </c>
      <c r="F14" s="35"/>
      <c r="G14" s="31"/>
      <c r="H14" s="32">
        <v>18</v>
      </c>
      <c r="I14" s="33"/>
      <c r="J14" s="37"/>
    </row>
    <row r="15" spans="1:13">
      <c r="A15" s="30"/>
      <c r="B15" s="31"/>
      <c r="C15" s="32">
        <v>19</v>
      </c>
      <c r="D15" s="33"/>
      <c r="E15" s="37"/>
      <c r="F15" s="35"/>
      <c r="G15" s="31"/>
      <c r="H15" s="32">
        <v>19</v>
      </c>
      <c r="I15" s="33"/>
      <c r="J15" s="37"/>
    </row>
    <row r="16" spans="1:13">
      <c r="A16" s="30"/>
      <c r="B16" s="40">
        <v>2</v>
      </c>
      <c r="C16" s="41" t="s">
        <v>19</v>
      </c>
      <c r="D16" s="42"/>
      <c r="E16" s="43">
        <f>SUM(E17:E17)</f>
        <v>0</v>
      </c>
      <c r="F16" s="44"/>
      <c r="G16" s="40">
        <v>2</v>
      </c>
      <c r="H16" s="41" t="s">
        <v>19</v>
      </c>
      <c r="I16" s="42"/>
      <c r="J16" s="43">
        <f>SUM(J17:J17)</f>
        <v>0</v>
      </c>
    </row>
    <row r="17" spans="1:14">
      <c r="A17" s="30"/>
      <c r="B17" s="45"/>
      <c r="C17" s="46">
        <v>21</v>
      </c>
      <c r="D17" s="47" t="s">
        <v>20</v>
      </c>
      <c r="E17" s="48">
        <v>0</v>
      </c>
      <c r="F17" s="49"/>
      <c r="G17" s="45"/>
      <c r="H17" s="46">
        <v>21</v>
      </c>
      <c r="I17" s="47" t="s">
        <v>20</v>
      </c>
      <c r="J17" s="48">
        <v>0</v>
      </c>
    </row>
    <row r="18" spans="1:14">
      <c r="A18" s="30"/>
      <c r="B18" s="40">
        <v>3</v>
      </c>
      <c r="C18" s="41" t="s">
        <v>21</v>
      </c>
      <c r="D18" s="42"/>
      <c r="E18" s="50">
        <f>SUM(E19:E20)</f>
        <v>32458331</v>
      </c>
      <c r="F18" s="51"/>
      <c r="G18" s="40">
        <v>3</v>
      </c>
      <c r="H18" s="41" t="s">
        <v>22</v>
      </c>
      <c r="I18" s="42"/>
      <c r="J18" s="43">
        <f>SUM(J19:J20)</f>
        <v>35408326</v>
      </c>
    </row>
    <row r="19" spans="1:14">
      <c r="A19" s="30"/>
      <c r="B19" s="45"/>
      <c r="C19" s="46">
        <v>31</v>
      </c>
      <c r="D19" s="33" t="s">
        <v>23</v>
      </c>
      <c r="E19" s="52">
        <v>24124999</v>
      </c>
      <c r="F19" s="51"/>
      <c r="G19" s="45"/>
      <c r="H19" s="46">
        <v>31</v>
      </c>
      <c r="I19" s="33" t="s">
        <v>23</v>
      </c>
      <c r="J19" s="52">
        <v>30408330</v>
      </c>
    </row>
    <row r="20" spans="1:14">
      <c r="A20" s="53"/>
      <c r="B20" s="54"/>
      <c r="C20" s="55">
        <v>32</v>
      </c>
      <c r="D20" s="56" t="s">
        <v>24</v>
      </c>
      <c r="E20" s="57">
        <v>8333332</v>
      </c>
      <c r="F20" s="58"/>
      <c r="G20" s="54"/>
      <c r="H20" s="55">
        <v>32</v>
      </c>
      <c r="I20" s="56" t="s">
        <v>24</v>
      </c>
      <c r="J20" s="57">
        <v>4999996</v>
      </c>
    </row>
    <row r="21" spans="1:14" ht="18" thickBot="1">
      <c r="A21" s="59"/>
      <c r="B21" s="60"/>
      <c r="C21" s="61"/>
      <c r="D21" s="61"/>
      <c r="E21" s="62"/>
      <c r="F21" s="63"/>
      <c r="G21" s="60"/>
      <c r="H21" s="61"/>
      <c r="I21" s="61"/>
      <c r="J21" s="64"/>
      <c r="K21" s="29"/>
    </row>
    <row r="22" spans="1:14" ht="18.600000000000001" thickTop="1" thickBot="1">
      <c r="A22" s="65" t="s">
        <v>25</v>
      </c>
      <c r="B22" s="66"/>
      <c r="C22" s="67"/>
      <c r="D22" s="68"/>
      <c r="E22" s="69">
        <f>SUM(E23,E43,E48)</f>
        <v>33957325</v>
      </c>
      <c r="F22" s="70" t="s">
        <v>26</v>
      </c>
      <c r="G22" s="71"/>
      <c r="H22" s="66"/>
      <c r="I22" s="68"/>
      <c r="J22" s="72">
        <f>SUM(J23,J42)</f>
        <v>42501144</v>
      </c>
      <c r="K22" s="29"/>
    </row>
    <row r="23" spans="1:14" ht="18" thickTop="1">
      <c r="A23" s="73" t="s">
        <v>27</v>
      </c>
      <c r="B23" s="74"/>
      <c r="C23" s="75"/>
      <c r="D23" s="74"/>
      <c r="E23" s="76">
        <f>SUM(E24,E27,E29,E33,E38,E40)</f>
        <v>30317439</v>
      </c>
      <c r="F23" s="77" t="s">
        <v>28</v>
      </c>
      <c r="G23" s="74"/>
      <c r="H23" s="74"/>
      <c r="I23" s="74"/>
      <c r="J23" s="78">
        <f>J24+J28+J30+J37</f>
        <v>34651124</v>
      </c>
      <c r="N23" s="79"/>
    </row>
    <row r="24" spans="1:14">
      <c r="A24" s="80">
        <v>7</v>
      </c>
      <c r="B24" s="81" t="s">
        <v>29</v>
      </c>
      <c r="C24" s="82"/>
      <c r="D24" s="83"/>
      <c r="E24" s="84">
        <f>SUM(E25:E26)</f>
        <v>0</v>
      </c>
      <c r="F24" s="85">
        <v>7</v>
      </c>
      <c r="G24" s="81" t="s">
        <v>30</v>
      </c>
      <c r="H24" s="81"/>
      <c r="I24" s="81"/>
      <c r="J24" s="86">
        <f>SUM(J25:J27)</f>
        <v>0</v>
      </c>
      <c r="L24" s="29"/>
      <c r="N24" s="79"/>
    </row>
    <row r="25" spans="1:14">
      <c r="A25" s="87"/>
      <c r="B25" s="40">
        <v>71</v>
      </c>
      <c r="C25" s="46">
        <v>711</v>
      </c>
      <c r="D25" s="88" t="s">
        <v>31</v>
      </c>
      <c r="E25" s="89"/>
      <c r="F25" s="90"/>
      <c r="G25" s="40">
        <v>71</v>
      </c>
      <c r="H25" s="47">
        <v>711</v>
      </c>
      <c r="I25" s="47" t="s">
        <v>32</v>
      </c>
      <c r="J25" s="39">
        <v>0</v>
      </c>
      <c r="N25" s="79"/>
    </row>
    <row r="26" spans="1:14">
      <c r="A26" s="87"/>
      <c r="B26" s="91"/>
      <c r="C26" s="46">
        <v>712</v>
      </c>
      <c r="D26" s="88" t="s">
        <v>33</v>
      </c>
      <c r="E26" s="89"/>
      <c r="F26" s="90"/>
      <c r="G26" s="92"/>
      <c r="H26" s="47">
        <v>712</v>
      </c>
      <c r="I26" s="33" t="s">
        <v>34</v>
      </c>
      <c r="J26" s="39"/>
    </row>
    <row r="27" spans="1:14">
      <c r="A27" s="80">
        <v>7</v>
      </c>
      <c r="B27" s="81" t="s">
        <v>35</v>
      </c>
      <c r="C27" s="82"/>
      <c r="D27" s="83"/>
      <c r="E27" s="84">
        <f>SUM(E28)</f>
        <v>6260000</v>
      </c>
      <c r="F27" s="90"/>
      <c r="G27" s="92"/>
      <c r="H27" s="47">
        <v>713</v>
      </c>
      <c r="I27" s="33" t="s">
        <v>36</v>
      </c>
      <c r="J27" s="39"/>
    </row>
    <row r="28" spans="1:14">
      <c r="A28" s="87"/>
      <c r="B28" s="40">
        <v>72</v>
      </c>
      <c r="C28" s="46">
        <v>721</v>
      </c>
      <c r="D28" s="33" t="s">
        <v>37</v>
      </c>
      <c r="E28" s="89">
        <v>6260000</v>
      </c>
      <c r="F28" s="85">
        <v>7</v>
      </c>
      <c r="G28" s="81" t="s">
        <v>38</v>
      </c>
      <c r="H28" s="81"/>
      <c r="I28" s="81"/>
      <c r="J28" s="86">
        <f>SUM(J29:J29)</f>
        <v>9030500</v>
      </c>
    </row>
    <row r="29" spans="1:14">
      <c r="A29" s="80">
        <v>8</v>
      </c>
      <c r="B29" s="81" t="s">
        <v>39</v>
      </c>
      <c r="C29" s="93"/>
      <c r="D29" s="93"/>
      <c r="E29" s="84">
        <f>SUM(E30)</f>
        <v>21983339</v>
      </c>
      <c r="F29" s="94"/>
      <c r="G29" s="40">
        <v>72</v>
      </c>
      <c r="H29" s="46">
        <v>721</v>
      </c>
      <c r="I29" s="33" t="s">
        <v>40</v>
      </c>
      <c r="J29" s="95">
        <v>9030500</v>
      </c>
    </row>
    <row r="30" spans="1:14">
      <c r="A30" s="87"/>
      <c r="B30" s="40">
        <v>81</v>
      </c>
      <c r="C30" s="40" t="s">
        <v>41</v>
      </c>
      <c r="D30" s="40"/>
      <c r="E30" s="96">
        <f>SUM(E31:E32)</f>
        <v>21983339</v>
      </c>
      <c r="F30" s="85">
        <v>8</v>
      </c>
      <c r="G30" s="81" t="s">
        <v>42</v>
      </c>
      <c r="H30" s="81"/>
      <c r="I30" s="81"/>
      <c r="J30" s="86">
        <f>SUM(J31:J32)</f>
        <v>25000000</v>
      </c>
      <c r="L30" s="29"/>
    </row>
    <row r="31" spans="1:14">
      <c r="A31" s="87"/>
      <c r="B31" s="91"/>
      <c r="C31" s="46">
        <v>811</v>
      </c>
      <c r="D31" s="97" t="s">
        <v>43</v>
      </c>
      <c r="E31" s="98">
        <v>18650003</v>
      </c>
      <c r="F31" s="94"/>
      <c r="G31" s="40">
        <v>81</v>
      </c>
      <c r="H31" s="99">
        <v>811</v>
      </c>
      <c r="I31" s="33" t="s">
        <v>44</v>
      </c>
      <c r="J31" s="95">
        <v>25000000</v>
      </c>
    </row>
    <row r="32" spans="1:14">
      <c r="A32" s="87"/>
      <c r="B32" s="91"/>
      <c r="C32" s="46">
        <v>812</v>
      </c>
      <c r="D32" s="97" t="s">
        <v>45</v>
      </c>
      <c r="E32" s="98">
        <v>3333336</v>
      </c>
      <c r="F32" s="94"/>
      <c r="G32" s="100"/>
      <c r="H32" s="99">
        <v>812</v>
      </c>
      <c r="I32" s="33" t="s">
        <v>46</v>
      </c>
      <c r="J32" s="95"/>
    </row>
    <row r="33" spans="1:10">
      <c r="A33" s="80">
        <v>8</v>
      </c>
      <c r="B33" s="81" t="s">
        <v>39</v>
      </c>
      <c r="C33" s="93"/>
      <c r="D33" s="93"/>
      <c r="E33" s="84">
        <f>SUM(E34)</f>
        <v>0</v>
      </c>
      <c r="F33" s="85">
        <v>9</v>
      </c>
      <c r="G33" s="81" t="s">
        <v>47</v>
      </c>
      <c r="H33" s="82"/>
      <c r="I33" s="93"/>
      <c r="J33" s="101">
        <f>SUM(J34)</f>
        <v>0</v>
      </c>
    </row>
    <row r="34" spans="1:10">
      <c r="A34" s="87"/>
      <c r="B34" s="40">
        <v>82</v>
      </c>
      <c r="C34" s="40" t="s">
        <v>48</v>
      </c>
      <c r="D34" s="40"/>
      <c r="E34" s="96">
        <f>SUM(E35:E37)</f>
        <v>0</v>
      </c>
      <c r="F34" s="102"/>
      <c r="G34" s="40">
        <v>91</v>
      </c>
      <c r="H34" s="40" t="s">
        <v>49</v>
      </c>
      <c r="I34" s="40"/>
      <c r="J34" s="103">
        <f>SUM(J35:J36)</f>
        <v>0</v>
      </c>
    </row>
    <row r="35" spans="1:10">
      <c r="A35" s="87"/>
      <c r="B35" s="91"/>
      <c r="C35" s="46">
        <v>821</v>
      </c>
      <c r="D35" s="47" t="s">
        <v>50</v>
      </c>
      <c r="E35" s="104">
        <v>0</v>
      </c>
      <c r="F35" s="102"/>
      <c r="G35" s="100"/>
      <c r="H35" s="46">
        <v>911</v>
      </c>
      <c r="I35" s="97" t="s">
        <v>51</v>
      </c>
      <c r="J35" s="105">
        <v>0</v>
      </c>
    </row>
    <row r="36" spans="1:10">
      <c r="A36" s="87"/>
      <c r="B36" s="91"/>
      <c r="C36" s="46">
        <v>822</v>
      </c>
      <c r="D36" s="33" t="s">
        <v>52</v>
      </c>
      <c r="E36" s="89">
        <v>0</v>
      </c>
      <c r="F36" s="102"/>
      <c r="G36" s="100"/>
      <c r="H36" s="46">
        <v>912</v>
      </c>
      <c r="I36" s="97" t="s">
        <v>53</v>
      </c>
      <c r="J36" s="105">
        <v>0</v>
      </c>
    </row>
    <row r="37" spans="1:10">
      <c r="A37" s="87"/>
      <c r="B37" s="91"/>
      <c r="C37" s="46">
        <v>823</v>
      </c>
      <c r="D37" s="33"/>
      <c r="E37" s="89">
        <v>0</v>
      </c>
      <c r="F37" s="73" t="s">
        <v>54</v>
      </c>
      <c r="G37" s="18"/>
      <c r="H37" s="18"/>
      <c r="I37" s="18"/>
      <c r="J37" s="19">
        <f>SUM(J39:J41)</f>
        <v>620624</v>
      </c>
    </row>
    <row r="38" spans="1:10">
      <c r="A38" s="80">
        <v>8</v>
      </c>
      <c r="B38" s="81" t="s">
        <v>55</v>
      </c>
      <c r="C38" s="93"/>
      <c r="D38" s="93"/>
      <c r="E38" s="106">
        <f>E39</f>
        <v>2074100</v>
      </c>
      <c r="F38" s="85">
        <v>6</v>
      </c>
      <c r="G38" s="81" t="s">
        <v>56</v>
      </c>
      <c r="H38" s="93"/>
      <c r="I38" s="93"/>
      <c r="J38" s="101">
        <f>SUM(J39:J41)</f>
        <v>620624</v>
      </c>
    </row>
    <row r="39" spans="1:10">
      <c r="A39" s="30"/>
      <c r="B39" s="40">
        <v>82</v>
      </c>
      <c r="C39" s="46">
        <v>821</v>
      </c>
      <c r="D39" s="88" t="s">
        <v>57</v>
      </c>
      <c r="E39" s="104">
        <v>2074100</v>
      </c>
      <c r="F39" s="102"/>
      <c r="G39" s="40">
        <v>61</v>
      </c>
      <c r="H39" s="46">
        <v>611</v>
      </c>
      <c r="I39" s="97" t="s">
        <v>58</v>
      </c>
      <c r="J39" s="107">
        <v>620624</v>
      </c>
    </row>
    <row r="40" spans="1:10" ht="14.25" customHeight="1">
      <c r="A40" s="80">
        <v>9</v>
      </c>
      <c r="B40" s="81" t="s">
        <v>59</v>
      </c>
      <c r="C40" s="82"/>
      <c r="D40" s="83"/>
      <c r="E40" s="84">
        <f>SUM(E41,E42)</f>
        <v>0</v>
      </c>
      <c r="F40" s="35"/>
      <c r="G40" s="108"/>
      <c r="H40" s="46">
        <v>612</v>
      </c>
      <c r="I40" s="97"/>
      <c r="J40" s="105"/>
    </row>
    <row r="41" spans="1:10">
      <c r="A41" s="87"/>
      <c r="B41" s="40">
        <v>91</v>
      </c>
      <c r="C41" s="46">
        <v>911</v>
      </c>
      <c r="D41" s="88" t="s">
        <v>60</v>
      </c>
      <c r="E41" s="89">
        <v>0</v>
      </c>
      <c r="F41" s="35"/>
      <c r="G41" s="108"/>
      <c r="H41" s="46">
        <v>613</v>
      </c>
      <c r="I41" s="97"/>
      <c r="J41" s="105"/>
    </row>
    <row r="42" spans="1:10">
      <c r="A42" s="87"/>
      <c r="B42" s="100"/>
      <c r="C42" s="46">
        <v>912</v>
      </c>
      <c r="D42" s="88" t="s">
        <v>61</v>
      </c>
      <c r="E42" s="89">
        <v>0</v>
      </c>
      <c r="F42" s="73" t="s">
        <v>62</v>
      </c>
      <c r="G42" s="18"/>
      <c r="H42" s="18"/>
      <c r="I42" s="18"/>
      <c r="J42" s="109">
        <f>SUM(J43,J63,J68,J72,J74)</f>
        <v>7850020</v>
      </c>
    </row>
    <row r="43" spans="1:10">
      <c r="A43" s="73" t="s">
        <v>63</v>
      </c>
      <c r="B43" s="18"/>
      <c r="C43" s="110"/>
      <c r="D43" s="18"/>
      <c r="E43" s="111">
        <f>SUM(E44)</f>
        <v>0</v>
      </c>
      <c r="F43" s="112">
        <v>1</v>
      </c>
      <c r="G43" s="113" t="s">
        <v>64</v>
      </c>
      <c r="H43" s="113"/>
      <c r="I43" s="81"/>
      <c r="J43" s="86">
        <f>SUM(J44,J50,J53,)</f>
        <v>7068020</v>
      </c>
    </row>
    <row r="44" spans="1:10">
      <c r="A44" s="80">
        <v>6</v>
      </c>
      <c r="B44" s="81" t="s">
        <v>65</v>
      </c>
      <c r="C44" s="93"/>
      <c r="D44" s="93"/>
      <c r="E44" s="84">
        <f>SUM(E45:E47)</f>
        <v>0</v>
      </c>
      <c r="F44" s="35"/>
      <c r="G44" s="40">
        <v>11</v>
      </c>
      <c r="H44" s="40" t="s">
        <v>66</v>
      </c>
      <c r="I44" s="40"/>
      <c r="J44" s="114">
        <f>SUM(J45:J49)</f>
        <v>4300000</v>
      </c>
    </row>
    <row r="45" spans="1:10">
      <c r="A45" s="87"/>
      <c r="B45" s="40">
        <v>61</v>
      </c>
      <c r="C45" s="46">
        <v>611</v>
      </c>
      <c r="D45" s="115"/>
      <c r="E45" s="98">
        <v>0</v>
      </c>
      <c r="F45" s="35"/>
      <c r="G45" s="108"/>
      <c r="H45" s="46">
        <v>111</v>
      </c>
      <c r="I45" s="88" t="s">
        <v>67</v>
      </c>
      <c r="J45" s="116">
        <v>3600000</v>
      </c>
    </row>
    <row r="46" spans="1:10">
      <c r="A46" s="87"/>
      <c r="B46" s="91"/>
      <c r="C46" s="46">
        <v>612</v>
      </c>
      <c r="D46" s="115"/>
      <c r="E46" s="98"/>
      <c r="F46" s="35"/>
      <c r="G46" s="108"/>
      <c r="H46" s="46">
        <v>112</v>
      </c>
      <c r="I46" s="88" t="s">
        <v>68</v>
      </c>
      <c r="J46" s="95">
        <v>700000</v>
      </c>
    </row>
    <row r="47" spans="1:10">
      <c r="A47" s="87"/>
      <c r="B47" s="91"/>
      <c r="C47" s="46">
        <v>613</v>
      </c>
      <c r="D47" s="115"/>
      <c r="E47" s="98"/>
      <c r="F47" s="35"/>
      <c r="G47" s="108"/>
      <c r="H47" s="46">
        <v>113</v>
      </c>
      <c r="I47" s="88" t="s">
        <v>69</v>
      </c>
      <c r="J47" s="95">
        <v>0</v>
      </c>
    </row>
    <row r="48" spans="1:10">
      <c r="A48" s="73" t="s">
        <v>70</v>
      </c>
      <c r="B48" s="18"/>
      <c r="C48" s="18"/>
      <c r="D48" s="18"/>
      <c r="E48" s="111">
        <f>SUM(E49,E53,E59,E63,E66,)</f>
        <v>3639886</v>
      </c>
      <c r="F48" s="35"/>
      <c r="G48" s="108"/>
      <c r="H48" s="46">
        <v>114</v>
      </c>
      <c r="I48" s="88" t="s">
        <v>71</v>
      </c>
      <c r="J48" s="95">
        <v>0</v>
      </c>
    </row>
    <row r="49" spans="1:12">
      <c r="A49" s="80">
        <v>1</v>
      </c>
      <c r="B49" s="81" t="s">
        <v>72</v>
      </c>
      <c r="C49" s="81"/>
      <c r="D49" s="81"/>
      <c r="E49" s="84">
        <f>SUM(E50)</f>
        <v>2890000</v>
      </c>
      <c r="F49" s="35"/>
      <c r="G49" s="108"/>
      <c r="H49" s="46">
        <v>115</v>
      </c>
      <c r="I49" s="88" t="s">
        <v>73</v>
      </c>
      <c r="J49" s="95">
        <v>0</v>
      </c>
    </row>
    <row r="50" spans="1:12">
      <c r="A50" s="87"/>
      <c r="B50" s="40">
        <v>11</v>
      </c>
      <c r="C50" s="40" t="s">
        <v>74</v>
      </c>
      <c r="D50" s="40"/>
      <c r="E50" s="96">
        <f>SUM(E51:E52)</f>
        <v>2890000</v>
      </c>
      <c r="F50" s="35"/>
      <c r="G50" s="40">
        <v>12</v>
      </c>
      <c r="H50" s="40" t="s">
        <v>75</v>
      </c>
      <c r="I50" s="40"/>
      <c r="J50" s="114">
        <f>SUM(J51:J52)</f>
        <v>1240900</v>
      </c>
    </row>
    <row r="51" spans="1:12">
      <c r="A51" s="87"/>
      <c r="B51" s="100"/>
      <c r="C51" s="46">
        <v>111</v>
      </c>
      <c r="D51" s="88" t="s">
        <v>76</v>
      </c>
      <c r="E51" s="89"/>
      <c r="F51" s="35"/>
      <c r="G51" s="108"/>
      <c r="H51" s="46">
        <v>121</v>
      </c>
      <c r="I51" s="88" t="s">
        <v>77</v>
      </c>
      <c r="J51" s="95">
        <v>246700</v>
      </c>
    </row>
    <row r="52" spans="1:12">
      <c r="A52" s="87"/>
      <c r="B52" s="100"/>
      <c r="C52" s="46">
        <v>112</v>
      </c>
      <c r="D52" s="88" t="s">
        <v>78</v>
      </c>
      <c r="E52" s="89">
        <v>2890000</v>
      </c>
      <c r="F52" s="35"/>
      <c r="G52" s="108"/>
      <c r="H52" s="46">
        <v>122</v>
      </c>
      <c r="I52" s="88" t="s">
        <v>79</v>
      </c>
      <c r="J52" s="95">
        <v>994200</v>
      </c>
      <c r="L52" s="29"/>
    </row>
    <row r="53" spans="1:12">
      <c r="A53" s="80">
        <v>2</v>
      </c>
      <c r="B53" s="81" t="s">
        <v>80</v>
      </c>
      <c r="C53" s="93"/>
      <c r="D53" s="93"/>
      <c r="E53" s="84">
        <f>SUM(E54,E57)</f>
        <v>0</v>
      </c>
      <c r="F53" s="35"/>
      <c r="G53" s="40">
        <v>13</v>
      </c>
      <c r="H53" s="40" t="s">
        <v>81</v>
      </c>
      <c r="I53" s="40"/>
      <c r="J53" s="114">
        <f>SUM(J54:J62)</f>
        <v>1527120</v>
      </c>
    </row>
    <row r="54" spans="1:12">
      <c r="A54" s="87"/>
      <c r="B54" s="40">
        <v>21</v>
      </c>
      <c r="C54" s="40" t="s">
        <v>82</v>
      </c>
      <c r="D54" s="40"/>
      <c r="E54" s="96">
        <f>SUM(E55:E56)</f>
        <v>0</v>
      </c>
      <c r="F54" s="35"/>
      <c r="G54" s="108"/>
      <c r="H54" s="46">
        <v>131</v>
      </c>
      <c r="I54" s="88" t="s">
        <v>83</v>
      </c>
      <c r="J54" s="95">
        <v>45600</v>
      </c>
    </row>
    <row r="55" spans="1:12">
      <c r="A55" s="87"/>
      <c r="B55" s="117"/>
      <c r="C55" s="46">
        <v>211</v>
      </c>
      <c r="D55" s="88" t="s">
        <v>84</v>
      </c>
      <c r="E55" s="89">
        <v>0</v>
      </c>
      <c r="F55" s="35"/>
      <c r="G55" s="108"/>
      <c r="H55" s="46">
        <v>132</v>
      </c>
      <c r="I55" s="118" t="s">
        <v>85</v>
      </c>
      <c r="J55" s="116">
        <v>256400</v>
      </c>
      <c r="L55"/>
    </row>
    <row r="56" spans="1:12">
      <c r="A56" s="87"/>
      <c r="B56" s="117"/>
      <c r="C56" s="46">
        <v>212</v>
      </c>
      <c r="D56" s="88" t="s">
        <v>86</v>
      </c>
      <c r="E56" s="89">
        <v>0</v>
      </c>
      <c r="F56" s="35"/>
      <c r="G56" s="108"/>
      <c r="H56" s="46">
        <v>133</v>
      </c>
      <c r="I56" s="118" t="s">
        <v>87</v>
      </c>
      <c r="J56" s="116">
        <v>133920</v>
      </c>
    </row>
    <row r="57" spans="1:12">
      <c r="A57" s="87"/>
      <c r="B57" s="40">
        <v>22</v>
      </c>
      <c r="C57" s="40" t="s">
        <v>88</v>
      </c>
      <c r="D57" s="40"/>
      <c r="E57" s="96">
        <f>SUM(E58)</f>
        <v>0</v>
      </c>
      <c r="F57" s="35"/>
      <c r="G57" s="108"/>
      <c r="H57" s="46">
        <v>134</v>
      </c>
      <c r="I57" s="118" t="s">
        <v>89</v>
      </c>
      <c r="J57" s="116"/>
    </row>
    <row r="58" spans="1:12">
      <c r="A58" s="87"/>
      <c r="B58" s="117"/>
      <c r="C58" s="46">
        <v>221</v>
      </c>
      <c r="D58" s="88" t="s">
        <v>90</v>
      </c>
      <c r="E58" s="89">
        <v>0</v>
      </c>
      <c r="F58" s="35"/>
      <c r="G58" s="108"/>
      <c r="H58" s="46">
        <v>135</v>
      </c>
      <c r="I58" s="118" t="s">
        <v>91</v>
      </c>
      <c r="J58" s="116">
        <v>83000</v>
      </c>
    </row>
    <row r="59" spans="1:12">
      <c r="A59" s="80">
        <v>3</v>
      </c>
      <c r="B59" s="81" t="s">
        <v>92</v>
      </c>
      <c r="C59" s="93"/>
      <c r="D59" s="93"/>
      <c r="E59" s="84">
        <f>SUM(E60)</f>
        <v>0</v>
      </c>
      <c r="F59" s="35"/>
      <c r="G59" s="108"/>
      <c r="H59" s="46">
        <v>136</v>
      </c>
      <c r="I59" s="118" t="s">
        <v>93</v>
      </c>
      <c r="J59" s="116">
        <v>9700</v>
      </c>
    </row>
    <row r="60" spans="1:12">
      <c r="A60" s="87"/>
      <c r="B60" s="40">
        <v>31</v>
      </c>
      <c r="C60" s="40" t="s">
        <v>94</v>
      </c>
      <c r="D60" s="40"/>
      <c r="E60" s="96">
        <f>SUM(E61:E62)</f>
        <v>0</v>
      </c>
      <c r="F60" s="35"/>
      <c r="G60" s="108"/>
      <c r="H60" s="46">
        <v>137</v>
      </c>
      <c r="I60" s="118" t="s">
        <v>95</v>
      </c>
      <c r="J60" s="116">
        <v>792000</v>
      </c>
    </row>
    <row r="61" spans="1:12">
      <c r="A61" s="87"/>
      <c r="B61" s="91"/>
      <c r="C61" s="46">
        <v>311</v>
      </c>
      <c r="D61" s="115"/>
      <c r="E61" s="98"/>
      <c r="F61" s="35"/>
      <c r="G61" s="108"/>
      <c r="H61" s="46">
        <v>138</v>
      </c>
      <c r="I61" s="88" t="s">
        <v>96</v>
      </c>
      <c r="J61" s="98">
        <v>0</v>
      </c>
    </row>
    <row r="62" spans="1:12">
      <c r="A62" s="87"/>
      <c r="B62" s="91"/>
      <c r="C62" s="46">
        <v>312</v>
      </c>
      <c r="D62" s="115"/>
      <c r="E62" s="98"/>
      <c r="F62" s="35"/>
      <c r="G62" s="108"/>
      <c r="H62" s="46">
        <v>139</v>
      </c>
      <c r="I62" s="88" t="s">
        <v>97</v>
      </c>
      <c r="J62" s="98">
        <v>206500</v>
      </c>
    </row>
    <row r="63" spans="1:12">
      <c r="A63" s="80">
        <v>4</v>
      </c>
      <c r="B63" s="81" t="s">
        <v>98</v>
      </c>
      <c r="C63" s="93"/>
      <c r="D63" s="93"/>
      <c r="E63" s="84">
        <f>SUM(E64,E65)</f>
        <v>0</v>
      </c>
      <c r="F63" s="85">
        <v>2</v>
      </c>
      <c r="G63" s="81" t="s">
        <v>99</v>
      </c>
      <c r="H63" s="81"/>
      <c r="I63" s="81"/>
      <c r="J63" s="86">
        <f>SUM(J64)</f>
        <v>0</v>
      </c>
    </row>
    <row r="64" spans="1:12">
      <c r="A64" s="87"/>
      <c r="B64" s="40">
        <v>41</v>
      </c>
      <c r="C64" s="46">
        <v>411</v>
      </c>
      <c r="D64" s="97" t="s">
        <v>100</v>
      </c>
      <c r="E64" s="98">
        <v>0</v>
      </c>
      <c r="F64" s="119"/>
      <c r="G64" s="40">
        <v>21</v>
      </c>
      <c r="H64" s="40" t="s">
        <v>101</v>
      </c>
      <c r="I64" s="40"/>
      <c r="J64" s="114">
        <f>SUM(J65:J67)</f>
        <v>0</v>
      </c>
    </row>
    <row r="65" spans="1:10">
      <c r="A65" s="87"/>
      <c r="B65" s="40">
        <v>42</v>
      </c>
      <c r="C65" s="46">
        <v>421</v>
      </c>
      <c r="D65" s="120" t="s">
        <v>71</v>
      </c>
      <c r="E65" s="121">
        <v>0</v>
      </c>
      <c r="F65" s="94"/>
      <c r="G65" s="91"/>
      <c r="H65" s="46">
        <v>211</v>
      </c>
      <c r="I65" s="97" t="s">
        <v>101</v>
      </c>
      <c r="J65" s="98">
        <v>0</v>
      </c>
    </row>
    <row r="66" spans="1:10">
      <c r="A66" s="80">
        <v>5</v>
      </c>
      <c r="B66" s="81" t="s">
        <v>102</v>
      </c>
      <c r="C66" s="82"/>
      <c r="D66" s="93"/>
      <c r="E66" s="84">
        <f>SUM(E67:E70)</f>
        <v>749886</v>
      </c>
      <c r="F66" s="94"/>
      <c r="G66" s="122"/>
      <c r="H66" s="46">
        <v>212</v>
      </c>
      <c r="I66" s="115" t="s">
        <v>103</v>
      </c>
      <c r="J66" s="98">
        <v>0</v>
      </c>
    </row>
    <row r="67" spans="1:10">
      <c r="A67" s="87"/>
      <c r="B67" s="40">
        <v>51</v>
      </c>
      <c r="C67" s="46">
        <v>511</v>
      </c>
      <c r="D67" s="97" t="s">
        <v>104</v>
      </c>
      <c r="E67" s="98">
        <v>35914</v>
      </c>
      <c r="F67" s="35"/>
      <c r="G67" s="108"/>
      <c r="H67" s="46">
        <v>213</v>
      </c>
      <c r="I67" s="88" t="s">
        <v>105</v>
      </c>
      <c r="J67" s="98">
        <v>0</v>
      </c>
    </row>
    <row r="68" spans="1:10">
      <c r="A68" s="87"/>
      <c r="B68" s="91"/>
      <c r="C68" s="46">
        <v>512</v>
      </c>
      <c r="D68" s="97" t="s">
        <v>106</v>
      </c>
      <c r="E68" s="98">
        <v>0</v>
      </c>
      <c r="F68" s="85">
        <v>3</v>
      </c>
      <c r="G68" s="81" t="s">
        <v>107</v>
      </c>
      <c r="H68" s="81"/>
      <c r="I68" s="81"/>
      <c r="J68" s="86">
        <f>SUM(J69)</f>
        <v>782000</v>
      </c>
    </row>
    <row r="69" spans="1:10">
      <c r="A69" s="87"/>
      <c r="B69" s="91"/>
      <c r="C69" s="46">
        <v>513</v>
      </c>
      <c r="D69" s="97" t="s">
        <v>108</v>
      </c>
      <c r="E69" s="98">
        <v>0</v>
      </c>
      <c r="F69" s="123"/>
      <c r="G69" s="124">
        <v>31</v>
      </c>
      <c r="H69" s="124" t="s">
        <v>109</v>
      </c>
      <c r="I69" s="124"/>
      <c r="J69" s="125">
        <f>SUM(J70:J71)</f>
        <v>782000</v>
      </c>
    </row>
    <row r="70" spans="1:10" ht="18" thickBot="1">
      <c r="A70" s="126"/>
      <c r="B70" s="127"/>
      <c r="C70" s="128">
        <v>514</v>
      </c>
      <c r="D70" s="129" t="s">
        <v>110</v>
      </c>
      <c r="E70" s="130">
        <v>713972</v>
      </c>
      <c r="F70" s="119"/>
      <c r="G70" s="91"/>
      <c r="H70" s="46">
        <v>311</v>
      </c>
      <c r="I70" s="97" t="s">
        <v>111</v>
      </c>
      <c r="J70" s="131">
        <v>782000</v>
      </c>
    </row>
    <row r="71" spans="1:10">
      <c r="F71" s="94"/>
      <c r="G71" s="122"/>
      <c r="H71" s="46">
        <v>312</v>
      </c>
      <c r="I71" s="115" t="s">
        <v>112</v>
      </c>
      <c r="J71" s="131">
        <v>0</v>
      </c>
    </row>
    <row r="72" spans="1:10">
      <c r="F72" s="85">
        <v>4</v>
      </c>
      <c r="G72" s="81" t="s">
        <v>113</v>
      </c>
      <c r="H72" s="82"/>
      <c r="I72" s="93"/>
      <c r="J72" s="101">
        <f>J73</f>
        <v>0</v>
      </c>
    </row>
    <row r="73" spans="1:10">
      <c r="F73" s="102"/>
      <c r="G73" s="40">
        <v>41</v>
      </c>
      <c r="H73" s="46">
        <v>411</v>
      </c>
      <c r="I73" s="97" t="s">
        <v>114</v>
      </c>
      <c r="J73" s="133"/>
    </row>
    <row r="74" spans="1:10" ht="18" thickBot="1">
      <c r="F74" s="85">
        <v>5</v>
      </c>
      <c r="G74" s="81" t="s">
        <v>115</v>
      </c>
      <c r="H74" s="82"/>
      <c r="I74" s="93"/>
      <c r="J74" s="101">
        <f>J75</f>
        <v>0</v>
      </c>
    </row>
    <row r="75" spans="1:10">
      <c r="B75" s="134" t="s">
        <v>116</v>
      </c>
      <c r="C75" s="135"/>
      <c r="D75" s="135" t="s">
        <v>117</v>
      </c>
      <c r="E75" s="136" t="s">
        <v>118</v>
      </c>
      <c r="F75" s="102"/>
      <c r="G75" s="40">
        <v>51</v>
      </c>
      <c r="H75" s="40" t="s">
        <v>119</v>
      </c>
      <c r="I75" s="40"/>
      <c r="J75" s="103">
        <f>SUM(J76:J78)</f>
        <v>0</v>
      </c>
    </row>
    <row r="76" spans="1:10">
      <c r="B76" s="137">
        <v>2019</v>
      </c>
      <c r="C76" s="47"/>
      <c r="D76" s="47" t="s">
        <v>120</v>
      </c>
      <c r="E76" s="138" t="s">
        <v>121</v>
      </c>
      <c r="F76" s="102"/>
      <c r="G76" s="100"/>
      <c r="H76" s="139">
        <v>511</v>
      </c>
      <c r="I76" s="140" t="s">
        <v>122</v>
      </c>
      <c r="J76" s="95">
        <v>0</v>
      </c>
    </row>
    <row r="77" spans="1:10">
      <c r="B77" s="141"/>
      <c r="C77" s="142"/>
      <c r="D77" s="142"/>
      <c r="E77" s="143"/>
      <c r="F77" s="144"/>
      <c r="G77" s="145"/>
      <c r="H77" s="146">
        <v>512</v>
      </c>
      <c r="I77" s="147" t="s">
        <v>123</v>
      </c>
      <c r="J77" s="148">
        <v>0</v>
      </c>
    </row>
    <row r="78" spans="1:10" ht="18" thickBot="1">
      <c r="B78" s="149" t="s">
        <v>124</v>
      </c>
      <c r="C78" s="150" t="s">
        <v>125</v>
      </c>
      <c r="D78" s="150"/>
      <c r="E78" s="151"/>
      <c r="F78" s="152"/>
      <c r="G78" s="153"/>
      <c r="H78" s="154">
        <v>513</v>
      </c>
      <c r="I78" s="155" t="s">
        <v>126</v>
      </c>
      <c r="J78" s="156"/>
    </row>
    <row r="79" spans="1:10" ht="18" thickBot="1">
      <c r="F79" s="157" t="s">
        <v>127</v>
      </c>
      <c r="G79" s="158"/>
      <c r="H79" s="158"/>
      <c r="I79" s="158"/>
      <c r="J79" s="159">
        <f>SUM(E48-J42)</f>
        <v>-4210134</v>
      </c>
    </row>
    <row r="80" spans="1:10" ht="18" thickBot="1">
      <c r="E80" s="2"/>
      <c r="F80" s="160" t="s">
        <v>128</v>
      </c>
      <c r="G80" s="161"/>
      <c r="H80" s="161"/>
      <c r="I80" s="162"/>
      <c r="J80" s="163">
        <f>SUM(E22-J22)</f>
        <v>-8543819</v>
      </c>
    </row>
    <row r="82" spans="2:10">
      <c r="B82" s="2"/>
      <c r="C82" s="132"/>
      <c r="G82" s="2"/>
      <c r="J82" s="2"/>
    </row>
    <row r="83" spans="2:10">
      <c r="J83" s="2"/>
    </row>
    <row r="84" spans="2:10">
      <c r="F84" s="2"/>
      <c r="G84" s="132"/>
      <c r="J84" s="2"/>
    </row>
  </sheetData>
  <mergeCells count="4">
    <mergeCell ref="A2:J2"/>
    <mergeCell ref="I3:J3"/>
    <mergeCell ref="C4:D4"/>
    <mergeCell ref="H4:I4"/>
  </mergeCells>
  <phoneticPr fontId="3" type="noConversion"/>
  <pageMargins left="0" right="0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2023계정별수지결산서  (완성)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현주 이</dc:creator>
  <cp:lastModifiedBy>현주 이</cp:lastModifiedBy>
  <dcterms:created xsi:type="dcterms:W3CDTF">2024-04-28T14:06:54Z</dcterms:created>
  <dcterms:modified xsi:type="dcterms:W3CDTF">2024-04-28T14:07:50Z</dcterms:modified>
</cp:coreProperties>
</file>